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\Dropbox\JESS\Transparencia\TRANSPARENCIA 2021\2DO TRIMESTRE 2021\"/>
    </mc:Choice>
  </mc:AlternateContent>
  <xr:revisionPtr revIDLastSave="0" documentId="13_ncr:1_{8208942A-7DD6-49EF-A35E-ACE0CD809873}" xr6:coauthVersionLast="47" xr6:coauthVersionMax="47" xr10:uidLastSave="{00000000-0000-0000-0000-000000000000}"/>
  <bookViews>
    <workbookView xWindow="-96" yWindow="-96" windowWidth="18192" windowHeight="11472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V17" i="1"/>
  <c r="V19" i="1"/>
  <c r="V16" i="1"/>
  <c r="V8" i="1"/>
  <c r="U17" i="1"/>
  <c r="O17" i="1"/>
  <c r="U19" i="1"/>
  <c r="U16" i="1"/>
  <c r="U15" i="1"/>
  <c r="U14" i="1"/>
  <c r="U12" i="1"/>
  <c r="M11" i="1"/>
  <c r="U9" i="1"/>
  <c r="U8" i="1"/>
  <c r="O8" i="1"/>
  <c r="M23" i="1"/>
  <c r="O23" i="1"/>
  <c r="O12" i="1"/>
  <c r="O11" i="1"/>
  <c r="O10" i="1"/>
  <c r="O19" i="1"/>
  <c r="O9" i="1"/>
  <c r="O14" i="1"/>
  <c r="O15" i="1"/>
  <c r="O16" i="1"/>
  <c r="O22" i="1"/>
  <c r="O25" i="1"/>
  <c r="O26" i="1"/>
  <c r="O27" i="1"/>
  <c r="O13" i="1"/>
  <c r="O24" i="1"/>
  <c r="O21" i="1"/>
  <c r="O20" i="1"/>
  <c r="O18" i="1"/>
  <c r="M27" i="1"/>
  <c r="M26" i="1"/>
  <c r="M22" i="1"/>
  <c r="M25" i="1"/>
  <c r="M19" i="1"/>
  <c r="M24" i="1"/>
  <c r="M21" i="1"/>
  <c r="M20" i="1"/>
  <c r="M18" i="1"/>
  <c r="M13" i="1"/>
  <c r="M10" i="1"/>
  <c r="M8" i="1"/>
  <c r="M17" i="1"/>
  <c r="M15" i="1"/>
  <c r="M14" i="1"/>
  <c r="M12" i="1"/>
  <c r="M9" i="1"/>
  <c r="M16" i="1"/>
  <c r="V15" i="1" l="1"/>
  <c r="V14" i="1" l="1"/>
  <c r="V12" i="1"/>
  <c r="V9" i="1"/>
</calcChain>
</file>

<file path=xl/sharedStrings.xml><?xml version="1.0" encoding="utf-8"?>
<sst xmlns="http://schemas.openxmlformats.org/spreadsheetml/2006/main" count="777" uniqueCount="299">
  <si>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</si>
  <si>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</si>
  <si>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</si>
  <si>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</si>
  <si>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</si>
  <si>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</si>
  <si>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</si>
  <si>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</si>
  <si>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</si>
  <si>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</si>
  <si>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</si>
  <si>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</si>
  <si>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</si>
  <si>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</si>
  <si>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</si>
  <si>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</si>
  <si>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</si>
  <si>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</si>
  <si>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</si>
  <si>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</si>
  <si>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</si>
  <si>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</si>
  <si>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</si>
  <si>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</si>
  <si>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</si>
  <si>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</si>
  <si>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</si>
  <si>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</si>
  <si>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</si>
  <si>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</si>
  <si>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</si>
  <si>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</si>
  <si>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</si>
  <si>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</si>
  <si>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</si>
  <si>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</si>
  <si>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</si>
  <si>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</si>
  <si>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</si>
  <si>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</si>
  <si>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</si>
  <si>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</si>
  <si>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</si>
  <si>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</si>
  <si>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</si>
  <si>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</si>
  <si>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</si>
  <si>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</si>
  <si>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</si>
  <si>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</si>
  <si>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</si>
  <si>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</si>
  <si>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</si>
  <si>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</si>
  <si>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</si>
  <si>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</si>
  <si>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</si>
  <si>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</si>
  <si>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</si>
  <si>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</si>
  <si>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</si>
  <si>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</si>
  <si>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</si>
  <si>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</si>
  <si>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</si>
  <si>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</si>
  <si>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</si>
  <si>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</si>
  <si>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</si>
  <si>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</si>
  <si>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</si>
  <si>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</si>
  <si>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</si>
  <si>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</si>
  <si>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</si>
  <si>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</si>
  <si>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</si>
  <si>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</si>
  <si>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</si>
  <si>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</si>
  <si>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</si>
  <si>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</si>
  <si>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</si>
  <si>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</si>
  <si>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</si>
  <si>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</si>
  <si>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</si>
  <si>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</si>
  <si>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</si>
  <si>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</si>
  <si>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</si>
  <si>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</si>
  <si>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</si>
  <si>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</si>
  <si>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</si>
  <si>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</si>
  <si>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</si>
  <si>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</si>
  <si>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</si>
  <si>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</si>
  <si>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</si>
  <si>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</si>
  <si>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</si>
  <si>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</si>
  <si>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</si>
  <si>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</si>
  <si>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</si>
  <si>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</si>
  <si>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</si>
  <si>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</si>
  <si>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</si>
  <si>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</si>
  <si>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</si>
  <si>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</si>
  <si>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</si>
  <si>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</si>
  <si>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</si>
  <si>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</si>
  <si>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</si>
  <si>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</si>
  <si>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</si>
  <si>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</si>
  <si>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</si>
  <si>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</si>
  <si>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</si>
  <si>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</si>
  <si>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</si>
  <si>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</si>
  <si>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</si>
  <si>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</si>
  <si>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</si>
  <si>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</si>
  <si>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</si>
  <si>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</si>
  <si>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</si>
  <si>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</si>
  <si>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</si>
  <si>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</si>
  <si>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</si>
  <si>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</si>
  <si>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</si>
  <si>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</si>
  <si>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</si>
  <si>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</si>
  <si>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</si>
  <si>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</si>
  <si>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</si>
  <si>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</si>
  <si>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</si>
  <si>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</si>
  <si>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</si>
  <si>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</si>
  <si>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</si>
  <si>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</si>
  <si>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</si>
  <si>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</si>
  <si>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</si>
  <si>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</si>
  <si>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</si>
  <si>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</si>
  <si>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</si>
  <si>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</si>
  <si>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</si>
  <si>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</si>
  <si>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</si>
  <si>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</si>
  <si>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</si>
  <si>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</si>
  <si>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</si>
  <si>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</si>
  <si>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</si>
  <si>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</si>
  <si>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</si>
  <si>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</si>
  <si>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</si>
  <si>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</si>
  <si>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</si>
  <si>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</si>
  <si>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</si>
  <si>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</si>
  <si>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</si>
  <si>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</si>
  <si>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</si>
  <si>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</si>
  <si>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</si>
  <si>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</si>
  <si>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</si>
  <si>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</si>
  <si>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</si>
  <si>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</si>
  <si>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</si>
  <si>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</si>
  <si>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</si>
  <si>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</si>
  <si>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</si>
  <si>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</si>
  <si>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</si>
  <si>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</si>
  <si>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</si>
  <si>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</si>
  <si>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</si>
  <si>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</si>
  <si>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</si>
  <si>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</si>
  <si>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</si>
  <si>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</si>
  <si>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</si>
  <si>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</si>
  <si>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</si>
  <si>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</si>
  <si>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</si>
  <si>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</si>
  <si>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</si>
  <si>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</si>
  <si>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X</t>
  </si>
  <si>
    <t xml:space="preserve">Consejo Turistico de San Miguel de Allende </t>
  </si>
  <si>
    <t xml:space="preserve">pesos </t>
  </si>
  <si>
    <t>N/A</t>
  </si>
  <si>
    <t>Administración</t>
  </si>
  <si>
    <t xml:space="preserve">DIRECTOR GENERAL </t>
  </si>
  <si>
    <t>AUXILIAR ADMINISTRATIVO</t>
  </si>
  <si>
    <t>ASESOR DE COMUNICACIÓN</t>
  </si>
  <si>
    <t>ASESOR DE PLANEACIÓN Y DESARROLLO</t>
  </si>
  <si>
    <t xml:space="preserve">DIRECTOR DE TURISMO DE REUNIONES </t>
  </si>
  <si>
    <t xml:space="preserve">DIRECTOR DE ADMINISTRACIÓN Y FINANZAS </t>
  </si>
  <si>
    <t>COORDINACIÓN DE MERCADOTECNIA</t>
  </si>
  <si>
    <t>CORDINACIÓN DE RELACIONES PÚBLICAS</t>
  </si>
  <si>
    <t xml:space="preserve">COORDINACIÓN DE CULTURA TURISTICA Y ATENCIÓN A EVENTOS </t>
  </si>
  <si>
    <t xml:space="preserve">CONTADOR </t>
  </si>
  <si>
    <t>AUXILIAR CONTABLE</t>
  </si>
  <si>
    <t>AUXILIAR DE MERCADOTECNIA</t>
  </si>
  <si>
    <t>AUXILIAR DE PROYECTOS OPERATIVOS</t>
  </si>
  <si>
    <t>AUXILIAR DE RELACIONES PUBLICAS</t>
  </si>
  <si>
    <t>ENCARGADA DE PROMOCIÓN TURISTICA</t>
  </si>
  <si>
    <t>AUXILIAR DE EVENTOS</t>
  </si>
  <si>
    <t xml:space="preserve">AUXILIAR DE TURISMO DE REUNIONES </t>
  </si>
  <si>
    <t>PROMOTOR A</t>
  </si>
  <si>
    <t xml:space="preserve">PROMOTOR B </t>
  </si>
  <si>
    <t>PROMOTOR C</t>
  </si>
  <si>
    <t xml:space="preserve">EDGAR ISRAEL </t>
  </si>
  <si>
    <t xml:space="preserve">ZAMUDIO </t>
  </si>
  <si>
    <t xml:space="preserve">AGUADO </t>
  </si>
  <si>
    <t xml:space="preserve">LUZ MARIA </t>
  </si>
  <si>
    <t xml:space="preserve">GUILLERMO </t>
  </si>
  <si>
    <t xml:space="preserve">GONZÁLEZ </t>
  </si>
  <si>
    <t>ENGELBRECHT</t>
  </si>
  <si>
    <t xml:space="preserve">EDUARDO HUMBERTO </t>
  </si>
  <si>
    <t xml:space="preserve">SARAVIA </t>
  </si>
  <si>
    <t>CUEVAS</t>
  </si>
  <si>
    <t xml:space="preserve">SALVADOR </t>
  </si>
  <si>
    <t xml:space="preserve">DE ANDA </t>
  </si>
  <si>
    <t>GUZMÁN</t>
  </si>
  <si>
    <t>MARIA OFELIA</t>
  </si>
  <si>
    <t xml:space="preserve">TORRES </t>
  </si>
  <si>
    <t xml:space="preserve">ARTEAGA </t>
  </si>
  <si>
    <t xml:space="preserve">ALMA ANDREA </t>
  </si>
  <si>
    <t xml:space="preserve">PERALTA </t>
  </si>
  <si>
    <t>BAUTISTA</t>
  </si>
  <si>
    <t xml:space="preserve">JOSÉ IVÁN </t>
  </si>
  <si>
    <t xml:space="preserve">RODRIGUEZ </t>
  </si>
  <si>
    <t>GUERRERO</t>
  </si>
  <si>
    <t xml:space="preserve">VIRGINIA MARIA DEL CARMEN </t>
  </si>
  <si>
    <t xml:space="preserve">GUTIÉRREZ </t>
  </si>
  <si>
    <t>GÓMEZ</t>
  </si>
  <si>
    <t xml:space="preserve">NOE ALAN </t>
  </si>
  <si>
    <t>PÉREZ</t>
  </si>
  <si>
    <t xml:space="preserve">JESSICA NOEMI SALUD </t>
  </si>
  <si>
    <t xml:space="preserve">TÉLLEZ </t>
  </si>
  <si>
    <t>TAPIA</t>
  </si>
  <si>
    <t xml:space="preserve">CRISTIAN </t>
  </si>
  <si>
    <t xml:space="preserve">RAMIREZ </t>
  </si>
  <si>
    <t>GONZÁLEZ</t>
  </si>
  <si>
    <t xml:space="preserve">MARIA ESTEFANIA </t>
  </si>
  <si>
    <t>ARTEAGA</t>
  </si>
  <si>
    <t>ROCHA</t>
  </si>
  <si>
    <t xml:space="preserve">PÉREZ </t>
  </si>
  <si>
    <t xml:space="preserve">DAVID MARTIN </t>
  </si>
  <si>
    <t>DALILA</t>
  </si>
  <si>
    <t xml:space="preserve">CHÁVEZ </t>
  </si>
  <si>
    <t>ORTIZ</t>
  </si>
  <si>
    <t>MARIA AUXILIO</t>
  </si>
  <si>
    <t>TRUJILLO</t>
  </si>
  <si>
    <t>RODRIGUEZ</t>
  </si>
  <si>
    <t xml:space="preserve">AXEL YOAB </t>
  </si>
  <si>
    <t xml:space="preserve">CAMACHO </t>
  </si>
  <si>
    <t xml:space="preserve">MEJIA </t>
  </si>
  <si>
    <t xml:space="preserve">VALERIA JOSEFINA </t>
  </si>
  <si>
    <t xml:space="preserve">MORENO </t>
  </si>
  <si>
    <t>RAMIREZ</t>
  </si>
  <si>
    <t>JENNIFER ITZETL</t>
  </si>
  <si>
    <t xml:space="preserve">CABALLERO </t>
  </si>
  <si>
    <t>MARTINEZ</t>
  </si>
  <si>
    <t xml:space="preserve">JUAN CARLOS </t>
  </si>
  <si>
    <t xml:space="preserve">CHAIRES </t>
  </si>
  <si>
    <t xml:space="preserve">SANTANA </t>
  </si>
  <si>
    <t xml:space="preserve">PROMOTOR TURISTICO Y APOYO A EVENTOS </t>
  </si>
  <si>
    <t xml:space="preserve">PATRICIA MONTERRAT </t>
  </si>
  <si>
    <t xml:space="preserve">FRAUSTO </t>
  </si>
  <si>
    <t>MIRANDA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</si>
</sst>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Border="1"/>
    <xf numFmtId="0" fontId="4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44" fontId="0" fillId="0" borderId="0" xfId="1" applyFont="1" applyBorder="1"/>
    <xf numFmtId="14" fontId="0" fillId="0" borderId="0" xfId="0" applyNumberFormat="1" applyBorder="1"/>
    <xf numFmtId="44" fontId="0" fillId="0" borderId="0" xfId="1" applyFont="1" applyBorder="1" applyAlignment="1">
      <alignment horizontal="center"/>
    </xf>
    <xf numFmtId="44" fontId="0" fillId="0" borderId="0" xfId="1" applyFont="1"/>
    <xf numFmtId="44" fontId="4" fillId="3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/>
    <xf numFmtId="44" fontId="0" fillId="0" borderId="0" xfId="1" applyFont="1" applyFill="1" applyBorder="1"/>
    <xf numFmtId="44" fontId="0" fillId="0" borderId="0" xfId="1" applyFont="1" applyFill="1" applyBorder="1" applyAlignment="1">
      <alignment horizontal="center"/>
    </xf>
    <xf numFmtId="44" fontId="6" fillId="3" borderId="2" xfId="1" applyFont="1" applyFill="1" applyBorder="1" applyAlignment="1">
      <alignment horizontal="center" wrapText="1"/>
    </xf>
    <xf numFmtId="0" fontId="7" fillId="0" borderId="0" xfId="0" applyFont="1"/>
    <xf numFmtId="0" fontId="7" fillId="0" borderId="3" xfId="0" applyFont="1" applyBorder="1"/>
    <xf numFmtId="44" fontId="8" fillId="0" borderId="1" xfId="1" applyFont="1" applyBorder="1"/>
    <xf numFmtId="44" fontId="8" fillId="0" borderId="0" xfId="1" applyFont="1" applyBorder="1"/>
    <xf numFmtId="44" fontId="2" fillId="0" borderId="0" xfId="1" applyFont="1" applyBorder="1"/>
    <xf numFmtId="44" fontId="1" fillId="0" borderId="0" xfId="1" applyFont="1" applyBorder="1"/>
    <xf numFmtId="44" fontId="8" fillId="0" borderId="0" xfId="0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7" fillId="0" borderId="0" xfId="0" applyFont="1" applyFill="1" applyBorder="1"/>
  </cellXfs>
  <cellStyles count="3">
    <cellStyle name="Moneda" xfId="1" builtinId="4"/>
    <cellStyle name="Normal" xfId="0" builtinId="0"/>
    <cellStyle name="Normal 2" xfId="2" xr:uid="{9AF42F92-63C9-45E6-8F3C-32EED9ACEA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tabSelected="1" topLeftCell="A2" zoomScale="90" zoomScaleNormal="90" workbookViewId="0">
      <selection activeCell="AH27" sqref="AH27"/>
    </sheetView>
  </sheetViews>
  <sheetFormatPr baseColWidth="10" defaultColWidth="9.15625" defaultRowHeight="14.4" x14ac:dyDescent="0.55000000000000004"/>
  <cols>
    <col min="1" max="1" width="9" bestFit="1" customWidth="1"/>
    <col min="2" max="2" width="24.15625" customWidth="1"/>
    <col min="3" max="3" width="25.41796875" customWidth="1"/>
    <col min="4" max="4" width="28.26171875" customWidth="1"/>
    <col min="5" max="5" width="15.578125" customWidth="1"/>
    <col min="6" max="7" width="49.15625" bestFit="1" customWidth="1"/>
    <col min="8" max="8" width="39.578125" bestFit="1" customWidth="1"/>
    <col min="9" max="9" width="24.578125" bestFit="1" customWidth="1"/>
    <col min="10" max="10" width="13.578125" bestFit="1" customWidth="1"/>
    <col min="11" max="11" width="15.41796875" bestFit="1" customWidth="1"/>
    <col min="12" max="12" width="14" bestFit="1" customWidth="1"/>
    <col min="13" max="13" width="34.26171875" style="9" customWidth="1"/>
    <col min="14" max="14" width="25.41796875" customWidth="1"/>
    <col min="15" max="15" width="33" style="9" customWidth="1"/>
    <col min="16" max="16" width="20.41796875" customWidth="1"/>
    <col min="17" max="17" width="49.83984375" customWidth="1"/>
    <col min="18" max="18" width="46.68359375" bestFit="1" customWidth="1"/>
    <col min="19" max="19" width="54.68359375" bestFit="1" customWidth="1"/>
    <col min="20" max="20" width="70.41796875" bestFit="1" customWidth="1"/>
    <col min="21" max="21" width="60.15625" style="11" bestFit="1" customWidth="1"/>
    <col min="22" max="22" width="53.41796875" bestFit="1" customWidth="1"/>
    <col min="23" max="23" width="57.26171875" style="11" bestFit="1" customWidth="1"/>
    <col min="24" max="24" width="53" style="11" bestFit="1" customWidth="1"/>
    <col min="25" max="25" width="52.83984375" style="11" bestFit="1" customWidth="1"/>
    <col min="26" max="26" width="55.68359375" style="11" bestFit="1" customWidth="1"/>
    <col min="27" max="27" width="64.26171875" style="11" bestFit="1" customWidth="1"/>
    <col min="28" max="28" width="68.68359375" style="11" bestFit="1" customWidth="1"/>
    <col min="29" max="29" width="46" style="11" bestFit="1" customWidth="1"/>
    <col min="30" max="30" width="46.41796875" style="11" customWidth="1"/>
    <col min="31" max="31" width="17.578125" bestFit="1" customWidth="1"/>
    <col min="32" max="32" width="20.15625" bestFit="1" customWidth="1"/>
    <col min="33" max="33" width="8" bestFit="1" customWidth="1"/>
  </cols>
  <sheetData>
    <row r="1" spans="1:33" hidden="1" x14ac:dyDescent="0.55000000000000004">
      <c r="A1" t="s">
        <v>0</v>
      </c>
    </row>
    <row r="2" spans="1:33" x14ac:dyDescent="0.55000000000000004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55000000000000004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55000000000000004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9" t="s">
        <v>11</v>
      </c>
      <c r="N4" t="s">
        <v>7</v>
      </c>
      <c r="O4" s="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11" t="s">
        <v>12</v>
      </c>
      <c r="V4" t="s">
        <v>12</v>
      </c>
      <c r="W4" s="11" t="s">
        <v>12</v>
      </c>
      <c r="X4" s="11" t="s">
        <v>12</v>
      </c>
      <c r="Y4" s="11" t="s">
        <v>12</v>
      </c>
      <c r="Z4" s="11" t="s">
        <v>12</v>
      </c>
      <c r="AA4" s="11" t="s">
        <v>12</v>
      </c>
      <c r="AB4" s="11" t="s">
        <v>12</v>
      </c>
      <c r="AC4" s="11" t="s">
        <v>12</v>
      </c>
      <c r="AD4" s="11" t="s">
        <v>10</v>
      </c>
      <c r="AE4" t="s">
        <v>8</v>
      </c>
      <c r="AF4" t="s">
        <v>13</v>
      </c>
      <c r="AG4" t="s">
        <v>14</v>
      </c>
    </row>
    <row r="5" spans="1:33" hidden="1" x14ac:dyDescent="0.5500000000000000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9" t="s">
        <v>27</v>
      </c>
      <c r="N5" t="s">
        <v>28</v>
      </c>
      <c r="O5" s="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1" t="s">
        <v>35</v>
      </c>
      <c r="V5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t="s">
        <v>45</v>
      </c>
      <c r="AF5" t="s">
        <v>46</v>
      </c>
      <c r="AG5" t="s">
        <v>47</v>
      </c>
    </row>
    <row r="6" spans="1:33" x14ac:dyDescent="0.55000000000000004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42" x14ac:dyDescent="0.55000000000000004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4" t="s">
        <v>62</v>
      </c>
      <c r="O7" s="16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3" customFormat="1" x14ac:dyDescent="0.55000000000000004">
      <c r="A8" s="3">
        <v>2021</v>
      </c>
      <c r="B8" s="7">
        <v>44287</v>
      </c>
      <c r="C8" s="7">
        <v>44377</v>
      </c>
      <c r="D8" s="3" t="s">
        <v>83</v>
      </c>
      <c r="E8" s="3">
        <v>1</v>
      </c>
      <c r="F8" s="17" t="s">
        <v>219</v>
      </c>
      <c r="G8" s="17" t="s">
        <v>219</v>
      </c>
      <c r="H8" s="3" t="s">
        <v>215</v>
      </c>
      <c r="I8" s="2" t="s">
        <v>239</v>
      </c>
      <c r="J8" s="5" t="s">
        <v>240</v>
      </c>
      <c r="K8" s="3" t="s">
        <v>241</v>
      </c>
      <c r="L8" s="3" t="s">
        <v>94</v>
      </c>
      <c r="M8" s="20">
        <f>1537*30</f>
        <v>46110</v>
      </c>
      <c r="N8" s="3" t="s">
        <v>216</v>
      </c>
      <c r="O8" s="6">
        <f>M8-8507.66</f>
        <v>37602.339999999997</v>
      </c>
      <c r="P8" s="3" t="s">
        <v>216</v>
      </c>
      <c r="Q8" s="6">
        <v>1089</v>
      </c>
      <c r="R8" s="3" t="s">
        <v>217</v>
      </c>
      <c r="S8" s="3" t="s">
        <v>217</v>
      </c>
      <c r="T8" s="3" t="s">
        <v>217</v>
      </c>
      <c r="U8" s="8">
        <f>1537*40</f>
        <v>61480</v>
      </c>
      <c r="V8" s="8">
        <f>1537*20*0.3</f>
        <v>9222</v>
      </c>
      <c r="W8" s="12" t="s">
        <v>217</v>
      </c>
      <c r="X8" s="12" t="s">
        <v>217</v>
      </c>
      <c r="Y8" s="12" t="s">
        <v>217</v>
      </c>
      <c r="Z8" s="12" t="s">
        <v>217</v>
      </c>
      <c r="AA8" s="12" t="s">
        <v>217</v>
      </c>
      <c r="AB8" s="12" t="s">
        <v>217</v>
      </c>
      <c r="AC8" s="12" t="s">
        <v>217</v>
      </c>
      <c r="AD8" s="12" t="s">
        <v>218</v>
      </c>
      <c r="AE8" s="7">
        <v>44377</v>
      </c>
      <c r="AF8" s="7">
        <v>44377</v>
      </c>
    </row>
    <row r="9" spans="1:33" s="3" customFormat="1" x14ac:dyDescent="0.55000000000000004">
      <c r="A9" s="3">
        <v>2021</v>
      </c>
      <c r="B9" s="7">
        <v>44287</v>
      </c>
      <c r="C9" s="7">
        <v>44377</v>
      </c>
      <c r="D9" s="3" t="s">
        <v>83</v>
      </c>
      <c r="E9" s="3">
        <v>5</v>
      </c>
      <c r="F9" s="17" t="s">
        <v>220</v>
      </c>
      <c r="G9" s="17" t="s">
        <v>220</v>
      </c>
      <c r="H9" s="3" t="s">
        <v>215</v>
      </c>
      <c r="I9" s="2" t="s">
        <v>242</v>
      </c>
      <c r="J9" s="2" t="s">
        <v>241</v>
      </c>
      <c r="K9" s="2" t="s">
        <v>214</v>
      </c>
      <c r="L9" s="3" t="s">
        <v>93</v>
      </c>
      <c r="M9" s="20">
        <f>551.2*30</f>
        <v>16536</v>
      </c>
      <c r="N9" s="3" t="s">
        <v>216</v>
      </c>
      <c r="O9" s="20">
        <f>6970.91*2</f>
        <v>13941.82</v>
      </c>
      <c r="P9" s="3" t="s">
        <v>216</v>
      </c>
      <c r="Q9" s="6">
        <v>1089</v>
      </c>
      <c r="R9" s="3" t="s">
        <v>217</v>
      </c>
      <c r="S9" s="3" t="s">
        <v>217</v>
      </c>
      <c r="T9" s="3" t="s">
        <v>217</v>
      </c>
      <c r="U9" s="8">
        <f>551.2*30</f>
        <v>16536</v>
      </c>
      <c r="V9" s="8">
        <f>551.2*20*0.3</f>
        <v>3307.2</v>
      </c>
      <c r="W9" s="12" t="s">
        <v>217</v>
      </c>
      <c r="X9" s="12" t="s">
        <v>217</v>
      </c>
      <c r="Y9" s="12" t="s">
        <v>217</v>
      </c>
      <c r="Z9" s="12" t="s">
        <v>217</v>
      </c>
      <c r="AA9" s="12" t="s">
        <v>217</v>
      </c>
      <c r="AB9" s="12" t="s">
        <v>217</v>
      </c>
      <c r="AC9" s="12" t="s">
        <v>217</v>
      </c>
      <c r="AD9" s="12" t="s">
        <v>218</v>
      </c>
      <c r="AE9" s="7">
        <v>44377</v>
      </c>
      <c r="AF9" s="7">
        <v>44377</v>
      </c>
    </row>
    <row r="10" spans="1:33" s="3" customFormat="1" x14ac:dyDescent="0.55000000000000004">
      <c r="A10" s="3">
        <v>2021</v>
      </c>
      <c r="B10" s="7">
        <v>44287</v>
      </c>
      <c r="C10" s="7">
        <v>44377</v>
      </c>
      <c r="D10" s="3" t="s">
        <v>83</v>
      </c>
      <c r="E10" s="3">
        <v>2</v>
      </c>
      <c r="F10" s="17" t="s">
        <v>221</v>
      </c>
      <c r="G10" s="17" t="s">
        <v>221</v>
      </c>
      <c r="H10" s="3" t="s">
        <v>215</v>
      </c>
      <c r="I10" s="2" t="s">
        <v>243</v>
      </c>
      <c r="J10" s="2" t="s">
        <v>244</v>
      </c>
      <c r="K10" s="2" t="s">
        <v>245</v>
      </c>
      <c r="L10" s="3" t="s">
        <v>94</v>
      </c>
      <c r="M10" s="23">
        <f>700*30</f>
        <v>21000</v>
      </c>
      <c r="N10" s="3" t="s">
        <v>216</v>
      </c>
      <c r="O10" s="20">
        <f>8968.3*2</f>
        <v>17936.599999999999</v>
      </c>
      <c r="P10" s="3" t="s">
        <v>216</v>
      </c>
      <c r="Q10" s="6">
        <v>1089</v>
      </c>
      <c r="R10" s="3" t="s">
        <v>217</v>
      </c>
      <c r="S10" s="3" t="s">
        <v>217</v>
      </c>
      <c r="T10" s="3" t="s">
        <v>217</v>
      </c>
      <c r="U10" s="8" t="s">
        <v>217</v>
      </c>
      <c r="V10" s="8" t="s">
        <v>217</v>
      </c>
      <c r="W10" s="12" t="s">
        <v>217</v>
      </c>
      <c r="X10" s="12" t="s">
        <v>217</v>
      </c>
      <c r="Y10" s="12" t="s">
        <v>217</v>
      </c>
      <c r="Z10" s="12" t="s">
        <v>217</v>
      </c>
      <c r="AA10" s="12" t="s">
        <v>217</v>
      </c>
      <c r="AB10" s="12" t="s">
        <v>217</v>
      </c>
      <c r="AC10" s="12" t="s">
        <v>217</v>
      </c>
      <c r="AD10" s="12" t="s">
        <v>218</v>
      </c>
      <c r="AE10" s="7">
        <v>44377</v>
      </c>
      <c r="AF10" s="7">
        <v>44377</v>
      </c>
    </row>
    <row r="11" spans="1:33" s="3" customFormat="1" x14ac:dyDescent="0.55000000000000004">
      <c r="A11" s="3">
        <v>2021</v>
      </c>
      <c r="B11" s="7">
        <v>44287</v>
      </c>
      <c r="C11" s="7">
        <v>44377</v>
      </c>
      <c r="D11" s="3" t="s">
        <v>83</v>
      </c>
      <c r="E11" s="3">
        <v>2</v>
      </c>
      <c r="F11" s="17" t="s">
        <v>222</v>
      </c>
      <c r="G11" s="17" t="s">
        <v>222</v>
      </c>
      <c r="H11" s="3" t="s">
        <v>215</v>
      </c>
      <c r="I11" s="2" t="s">
        <v>246</v>
      </c>
      <c r="J11" s="2" t="s">
        <v>247</v>
      </c>
      <c r="K11" s="2" t="s">
        <v>248</v>
      </c>
      <c r="L11" s="3" t="s">
        <v>94</v>
      </c>
      <c r="M11" s="6">
        <f>633.33334*30</f>
        <v>19000.000200000002</v>
      </c>
      <c r="N11" s="3" t="s">
        <v>216</v>
      </c>
      <c r="O11" s="20">
        <f>8181.9*2</f>
        <v>16363.8</v>
      </c>
      <c r="P11" s="3" t="s">
        <v>216</v>
      </c>
      <c r="Q11" s="6">
        <v>1089</v>
      </c>
      <c r="R11" s="3" t="s">
        <v>217</v>
      </c>
      <c r="S11" s="3" t="s">
        <v>217</v>
      </c>
      <c r="T11" s="3" t="s">
        <v>217</v>
      </c>
      <c r="U11" s="8" t="s">
        <v>217</v>
      </c>
      <c r="V11" s="8" t="s">
        <v>217</v>
      </c>
      <c r="W11" s="12" t="s">
        <v>217</v>
      </c>
      <c r="X11" s="12" t="s">
        <v>217</v>
      </c>
      <c r="Y11" s="12" t="s">
        <v>217</v>
      </c>
      <c r="Z11" s="12" t="s">
        <v>217</v>
      </c>
      <c r="AA11" s="12" t="s">
        <v>217</v>
      </c>
      <c r="AB11" s="12" t="s">
        <v>217</v>
      </c>
      <c r="AC11" s="12" t="s">
        <v>217</v>
      </c>
      <c r="AD11" s="12" t="s">
        <v>218</v>
      </c>
      <c r="AE11" s="7">
        <v>44377</v>
      </c>
      <c r="AF11" s="7">
        <v>44377</v>
      </c>
    </row>
    <row r="12" spans="1:33" s="3" customFormat="1" x14ac:dyDescent="0.55000000000000004">
      <c r="A12" s="3">
        <v>2021</v>
      </c>
      <c r="B12" s="7">
        <v>44287</v>
      </c>
      <c r="C12" s="7">
        <v>44377</v>
      </c>
      <c r="D12" s="3" t="s">
        <v>83</v>
      </c>
      <c r="E12" s="2">
        <v>3</v>
      </c>
      <c r="F12" s="17" t="s">
        <v>223</v>
      </c>
      <c r="G12" s="17" t="s">
        <v>223</v>
      </c>
      <c r="H12" s="3" t="s">
        <v>215</v>
      </c>
      <c r="I12" s="2" t="s">
        <v>249</v>
      </c>
      <c r="J12" s="2" t="s">
        <v>250</v>
      </c>
      <c r="K12" s="2" t="s">
        <v>251</v>
      </c>
      <c r="L12" s="3" t="s">
        <v>94</v>
      </c>
      <c r="M12" s="20">
        <f>837.4*30</f>
        <v>25122</v>
      </c>
      <c r="N12" s="3" t="s">
        <v>216</v>
      </c>
      <c r="O12" s="20">
        <f>10212.83*2</f>
        <v>20425.66</v>
      </c>
      <c r="P12" s="3" t="s">
        <v>216</v>
      </c>
      <c r="Q12" s="6">
        <v>1089</v>
      </c>
      <c r="R12" s="3" t="s">
        <v>217</v>
      </c>
      <c r="S12" s="3" t="s">
        <v>217</v>
      </c>
      <c r="T12" s="3" t="s">
        <v>217</v>
      </c>
      <c r="U12" s="8">
        <f>837.4*40</f>
        <v>33496</v>
      </c>
      <c r="V12" s="8">
        <f>837.4*20*0.3</f>
        <v>5024.3999999999996</v>
      </c>
      <c r="W12" s="12" t="s">
        <v>217</v>
      </c>
      <c r="X12" s="12" t="s">
        <v>217</v>
      </c>
      <c r="Y12" s="12" t="s">
        <v>217</v>
      </c>
      <c r="Z12" s="12" t="s">
        <v>217</v>
      </c>
      <c r="AA12" s="12" t="s">
        <v>217</v>
      </c>
      <c r="AB12" s="12" t="s">
        <v>217</v>
      </c>
      <c r="AC12" s="12" t="s">
        <v>217</v>
      </c>
      <c r="AD12" s="12" t="s">
        <v>218</v>
      </c>
      <c r="AE12" s="7">
        <v>44377</v>
      </c>
      <c r="AF12" s="7">
        <v>44377</v>
      </c>
    </row>
    <row r="13" spans="1:33" s="3" customFormat="1" x14ac:dyDescent="0.55000000000000004">
      <c r="A13" s="3">
        <v>2021</v>
      </c>
      <c r="B13" s="7">
        <v>44287</v>
      </c>
      <c r="C13" s="7">
        <v>44377</v>
      </c>
      <c r="D13" s="3" t="s">
        <v>83</v>
      </c>
      <c r="E13" s="2">
        <v>3</v>
      </c>
      <c r="F13" s="17" t="s">
        <v>224</v>
      </c>
      <c r="G13" s="17" t="s">
        <v>224</v>
      </c>
      <c r="H13" s="3" t="s">
        <v>215</v>
      </c>
      <c r="I13" s="2" t="s">
        <v>252</v>
      </c>
      <c r="J13" s="2" t="s">
        <v>253</v>
      </c>
      <c r="K13" s="2" t="s">
        <v>254</v>
      </c>
      <c r="L13" s="3" t="s">
        <v>93</v>
      </c>
      <c r="M13" s="6">
        <f>666.6667*30</f>
        <v>20000.001</v>
      </c>
      <c r="N13" s="3" t="s">
        <v>216</v>
      </c>
      <c r="O13" s="21">
        <f>8181.9*2</f>
        <v>16363.8</v>
      </c>
      <c r="P13" s="3" t="s">
        <v>216</v>
      </c>
      <c r="Q13" s="6">
        <v>1089</v>
      </c>
      <c r="R13" s="3" t="s">
        <v>217</v>
      </c>
      <c r="S13" s="3" t="s">
        <v>217</v>
      </c>
      <c r="T13" s="3" t="s">
        <v>217</v>
      </c>
      <c r="U13" s="8" t="s">
        <v>217</v>
      </c>
      <c r="V13" s="8" t="s">
        <v>217</v>
      </c>
      <c r="W13" s="12" t="s">
        <v>217</v>
      </c>
      <c r="X13" s="12" t="s">
        <v>217</v>
      </c>
      <c r="Y13" s="12" t="s">
        <v>217</v>
      </c>
      <c r="Z13" s="12" t="s">
        <v>217</v>
      </c>
      <c r="AA13" s="12" t="s">
        <v>217</v>
      </c>
      <c r="AB13" s="12" t="s">
        <v>217</v>
      </c>
      <c r="AC13" s="12" t="s">
        <v>217</v>
      </c>
      <c r="AD13" s="12" t="s">
        <v>218</v>
      </c>
      <c r="AE13" s="7">
        <v>44377</v>
      </c>
      <c r="AF13" s="7">
        <v>44377</v>
      </c>
    </row>
    <row r="14" spans="1:33" s="3" customFormat="1" x14ac:dyDescent="0.55000000000000004">
      <c r="A14" s="3">
        <v>2021</v>
      </c>
      <c r="B14" s="7">
        <v>44287</v>
      </c>
      <c r="C14" s="7">
        <v>44377</v>
      </c>
      <c r="D14" s="3" t="s">
        <v>83</v>
      </c>
      <c r="E14" s="2">
        <v>4</v>
      </c>
      <c r="F14" s="17" t="s">
        <v>225</v>
      </c>
      <c r="G14" s="17" t="s">
        <v>225</v>
      </c>
      <c r="H14" s="3" t="s">
        <v>215</v>
      </c>
      <c r="I14" s="2" t="s">
        <v>255</v>
      </c>
      <c r="J14" s="2" t="s">
        <v>256</v>
      </c>
      <c r="K14" s="2" t="s">
        <v>257</v>
      </c>
      <c r="L14" s="3" t="s">
        <v>93</v>
      </c>
      <c r="M14" s="20">
        <f>837.4*30</f>
        <v>25122</v>
      </c>
      <c r="N14" s="3" t="s">
        <v>216</v>
      </c>
      <c r="O14" s="20">
        <f>10212.83*2</f>
        <v>20425.66</v>
      </c>
      <c r="P14" s="3" t="s">
        <v>216</v>
      </c>
      <c r="Q14" s="6">
        <v>1089</v>
      </c>
      <c r="R14" s="3" t="s">
        <v>217</v>
      </c>
      <c r="S14" s="3" t="s">
        <v>217</v>
      </c>
      <c r="T14" s="3" t="s">
        <v>217</v>
      </c>
      <c r="U14" s="8">
        <f>837.4*40</f>
        <v>33496</v>
      </c>
      <c r="V14" s="8">
        <f>837.4*20*0.3</f>
        <v>5024.3999999999996</v>
      </c>
      <c r="W14" s="12" t="s">
        <v>217</v>
      </c>
      <c r="X14" s="12" t="s">
        <v>217</v>
      </c>
      <c r="Y14" s="12" t="s">
        <v>217</v>
      </c>
      <c r="Z14" s="12" t="s">
        <v>217</v>
      </c>
      <c r="AA14" s="12" t="s">
        <v>217</v>
      </c>
      <c r="AB14" s="12" t="s">
        <v>217</v>
      </c>
      <c r="AC14" s="12" t="s">
        <v>217</v>
      </c>
      <c r="AD14" s="12" t="s">
        <v>218</v>
      </c>
      <c r="AE14" s="7">
        <v>44377</v>
      </c>
      <c r="AF14" s="7">
        <v>44377</v>
      </c>
    </row>
    <row r="15" spans="1:33" s="3" customFormat="1" x14ac:dyDescent="0.55000000000000004">
      <c r="A15" s="3">
        <v>2021</v>
      </c>
      <c r="B15" s="7">
        <v>44287</v>
      </c>
      <c r="C15" s="7">
        <v>44377</v>
      </c>
      <c r="D15" s="3" t="s">
        <v>83</v>
      </c>
      <c r="E15" s="2">
        <v>4</v>
      </c>
      <c r="F15" s="17" t="s">
        <v>226</v>
      </c>
      <c r="G15" s="17" t="s">
        <v>226</v>
      </c>
      <c r="H15" s="3" t="s">
        <v>215</v>
      </c>
      <c r="I15" s="2" t="s">
        <v>258</v>
      </c>
      <c r="J15" s="2" t="s">
        <v>259</v>
      </c>
      <c r="K15" s="2" t="s">
        <v>260</v>
      </c>
      <c r="L15" s="3" t="s">
        <v>94</v>
      </c>
      <c r="M15" s="20">
        <f>837.4*30</f>
        <v>25122</v>
      </c>
      <c r="N15" s="3" t="s">
        <v>216</v>
      </c>
      <c r="O15" s="20">
        <f>10212.83*2</f>
        <v>20425.66</v>
      </c>
      <c r="P15" s="3" t="s">
        <v>216</v>
      </c>
      <c r="Q15" s="6">
        <v>1089</v>
      </c>
      <c r="R15" s="3" t="s">
        <v>217</v>
      </c>
      <c r="S15" s="3" t="s">
        <v>217</v>
      </c>
      <c r="T15" s="3" t="s">
        <v>217</v>
      </c>
      <c r="U15" s="8">
        <f>837.4*40</f>
        <v>33496</v>
      </c>
      <c r="V15" s="8">
        <f>837.4*20*0.3</f>
        <v>5024.3999999999996</v>
      </c>
      <c r="W15" s="12" t="s">
        <v>217</v>
      </c>
      <c r="X15" s="12" t="s">
        <v>217</v>
      </c>
      <c r="Y15" s="12" t="s">
        <v>217</v>
      </c>
      <c r="Z15" s="12" t="s">
        <v>217</v>
      </c>
      <c r="AA15" s="12" t="s">
        <v>217</v>
      </c>
      <c r="AB15" s="12" t="s">
        <v>217</v>
      </c>
      <c r="AC15" s="12" t="s">
        <v>217</v>
      </c>
      <c r="AD15" s="12" t="s">
        <v>218</v>
      </c>
      <c r="AE15" s="7">
        <v>44377</v>
      </c>
      <c r="AF15" s="7">
        <v>44377</v>
      </c>
    </row>
    <row r="16" spans="1:33" s="3" customFormat="1" x14ac:dyDescent="0.55000000000000004">
      <c r="A16" s="3">
        <v>2021</v>
      </c>
      <c r="B16" s="7">
        <v>44287</v>
      </c>
      <c r="C16" s="7">
        <v>44377</v>
      </c>
      <c r="D16" s="3" t="s">
        <v>83</v>
      </c>
      <c r="E16" s="2">
        <v>4</v>
      </c>
      <c r="F16" s="17" t="s">
        <v>227</v>
      </c>
      <c r="G16" s="17" t="s">
        <v>227</v>
      </c>
      <c r="H16" s="3" t="s">
        <v>215</v>
      </c>
      <c r="I16" s="2" t="s">
        <v>261</v>
      </c>
      <c r="J16" s="2" t="s">
        <v>262</v>
      </c>
      <c r="K16" s="2" t="s">
        <v>263</v>
      </c>
      <c r="L16" s="3" t="s">
        <v>93</v>
      </c>
      <c r="M16" s="20">
        <f>586.18*30</f>
        <v>17585.399999999998</v>
      </c>
      <c r="N16" s="3" t="s">
        <v>216</v>
      </c>
      <c r="O16" s="20">
        <f>7367.14*2</f>
        <v>14734.28</v>
      </c>
      <c r="P16" s="3" t="s">
        <v>216</v>
      </c>
      <c r="Q16" s="6">
        <v>1089</v>
      </c>
      <c r="R16" s="3" t="s">
        <v>217</v>
      </c>
      <c r="S16" s="3" t="s">
        <v>217</v>
      </c>
      <c r="T16" s="3" t="s">
        <v>217</v>
      </c>
      <c r="U16" s="8">
        <f>586.18*40</f>
        <v>23447.199999999997</v>
      </c>
      <c r="V16" s="8">
        <f>586.18*20*0.3</f>
        <v>3517.0799999999995</v>
      </c>
      <c r="W16" s="12" t="s">
        <v>217</v>
      </c>
      <c r="X16" s="12" t="s">
        <v>217</v>
      </c>
      <c r="Y16" s="12" t="s">
        <v>217</v>
      </c>
      <c r="Z16" s="12" t="s">
        <v>217</v>
      </c>
      <c r="AA16" s="12" t="s">
        <v>217</v>
      </c>
      <c r="AB16" s="12" t="s">
        <v>217</v>
      </c>
      <c r="AC16" s="12" t="s">
        <v>217</v>
      </c>
      <c r="AD16" s="12" t="s">
        <v>218</v>
      </c>
      <c r="AE16" s="7">
        <v>44377</v>
      </c>
      <c r="AF16" s="7">
        <v>44377</v>
      </c>
    </row>
    <row r="17" spans="1:32" s="3" customFormat="1" x14ac:dyDescent="0.55000000000000004">
      <c r="A17" s="3">
        <v>2021</v>
      </c>
      <c r="B17" s="7">
        <v>44287</v>
      </c>
      <c r="C17" s="7">
        <v>44377</v>
      </c>
      <c r="D17" s="3" t="s">
        <v>83</v>
      </c>
      <c r="E17" s="2">
        <v>4</v>
      </c>
      <c r="F17" s="17" t="s">
        <v>228</v>
      </c>
      <c r="G17" s="17" t="s">
        <v>228</v>
      </c>
      <c r="H17" s="3" t="s">
        <v>215</v>
      </c>
      <c r="I17" s="2" t="s">
        <v>264</v>
      </c>
      <c r="J17" s="2" t="s">
        <v>259</v>
      </c>
      <c r="K17" s="2" t="s">
        <v>265</v>
      </c>
      <c r="L17" s="3" t="s">
        <v>94</v>
      </c>
      <c r="M17" s="20">
        <f>837.4*30</f>
        <v>25122</v>
      </c>
      <c r="N17" s="3" t="s">
        <v>216</v>
      </c>
      <c r="O17" s="20">
        <f>10212.83*2</f>
        <v>20425.66</v>
      </c>
      <c r="P17" s="3" t="s">
        <v>216</v>
      </c>
      <c r="Q17" s="6">
        <v>1089</v>
      </c>
      <c r="R17" s="3" t="s">
        <v>217</v>
      </c>
      <c r="S17" s="3" t="s">
        <v>217</v>
      </c>
      <c r="T17" s="3" t="s">
        <v>217</v>
      </c>
      <c r="U17" s="8">
        <f>837.4*40</f>
        <v>33496</v>
      </c>
      <c r="V17" s="8">
        <f>837.4*20*0.3</f>
        <v>5024.3999999999996</v>
      </c>
      <c r="W17" s="12" t="s">
        <v>217</v>
      </c>
      <c r="X17" s="12" t="s">
        <v>217</v>
      </c>
      <c r="Y17" s="12" t="s">
        <v>217</v>
      </c>
      <c r="Z17" s="12" t="s">
        <v>217</v>
      </c>
      <c r="AA17" s="12" t="s">
        <v>217</v>
      </c>
      <c r="AB17" s="12" t="s">
        <v>217</v>
      </c>
      <c r="AC17" s="12" t="s">
        <v>217</v>
      </c>
      <c r="AD17" s="12" t="s">
        <v>218</v>
      </c>
      <c r="AE17" s="7">
        <v>44377</v>
      </c>
      <c r="AF17" s="7">
        <v>44377</v>
      </c>
    </row>
    <row r="18" spans="1:32" s="3" customFormat="1" x14ac:dyDescent="0.55000000000000004">
      <c r="A18" s="3">
        <v>2021</v>
      </c>
      <c r="B18" s="7">
        <v>44287</v>
      </c>
      <c r="C18" s="7">
        <v>44377</v>
      </c>
      <c r="D18" s="3" t="s">
        <v>83</v>
      </c>
      <c r="E18" s="2">
        <v>6</v>
      </c>
      <c r="F18" s="17" t="s">
        <v>229</v>
      </c>
      <c r="G18" s="17" t="s">
        <v>229</v>
      </c>
      <c r="H18" s="3" t="s">
        <v>215</v>
      </c>
      <c r="I18" s="2" t="s">
        <v>266</v>
      </c>
      <c r="J18" s="2" t="s">
        <v>267</v>
      </c>
      <c r="K18" s="2" t="s">
        <v>268</v>
      </c>
      <c r="L18" s="3" t="s">
        <v>93</v>
      </c>
      <c r="M18" s="6">
        <f>366.6667*30</f>
        <v>11000.001</v>
      </c>
      <c r="N18" s="3" t="s">
        <v>216</v>
      </c>
      <c r="O18" s="22">
        <f>4998.08*2</f>
        <v>9996.16</v>
      </c>
      <c r="P18" s="3" t="s">
        <v>216</v>
      </c>
      <c r="Q18" s="6">
        <v>1089</v>
      </c>
      <c r="R18" s="3" t="s">
        <v>217</v>
      </c>
      <c r="S18" s="3" t="s">
        <v>217</v>
      </c>
      <c r="T18" s="3" t="s">
        <v>217</v>
      </c>
      <c r="U18" s="8" t="s">
        <v>217</v>
      </c>
      <c r="V18" s="8" t="s">
        <v>217</v>
      </c>
      <c r="W18" s="12" t="s">
        <v>217</v>
      </c>
      <c r="X18" s="12" t="s">
        <v>217</v>
      </c>
      <c r="Y18" s="12" t="s">
        <v>217</v>
      </c>
      <c r="Z18" s="12" t="s">
        <v>217</v>
      </c>
      <c r="AA18" s="12" t="s">
        <v>217</v>
      </c>
      <c r="AB18" s="12" t="s">
        <v>217</v>
      </c>
      <c r="AC18" s="12" t="s">
        <v>217</v>
      </c>
      <c r="AD18" s="12" t="s">
        <v>218</v>
      </c>
      <c r="AE18" s="7">
        <v>44377</v>
      </c>
      <c r="AF18" s="7">
        <v>44377</v>
      </c>
    </row>
    <row r="19" spans="1:32" s="3" customFormat="1" x14ac:dyDescent="0.55000000000000004">
      <c r="A19" s="3">
        <v>2021</v>
      </c>
      <c r="B19" s="7">
        <v>44287</v>
      </c>
      <c r="C19" s="7">
        <v>44377</v>
      </c>
      <c r="D19" s="3" t="s">
        <v>83</v>
      </c>
      <c r="E19" s="2">
        <v>5</v>
      </c>
      <c r="F19" s="17" t="s">
        <v>230</v>
      </c>
      <c r="G19" s="17" t="s">
        <v>230</v>
      </c>
      <c r="H19" s="3" t="s">
        <v>215</v>
      </c>
      <c r="I19" s="2" t="s">
        <v>269</v>
      </c>
      <c r="J19" s="2" t="s">
        <v>270</v>
      </c>
      <c r="K19" s="2" t="s">
        <v>271</v>
      </c>
      <c r="L19" s="3" t="s">
        <v>94</v>
      </c>
      <c r="M19" s="23">
        <f>551.2*30</f>
        <v>16536</v>
      </c>
      <c r="N19" s="3" t="s">
        <v>216</v>
      </c>
      <c r="O19" s="20">
        <f>6970.91*2</f>
        <v>13941.82</v>
      </c>
      <c r="P19" s="3" t="s">
        <v>216</v>
      </c>
      <c r="Q19" s="6">
        <v>1089</v>
      </c>
      <c r="R19" s="3" t="s">
        <v>217</v>
      </c>
      <c r="S19" s="3" t="s">
        <v>217</v>
      </c>
      <c r="T19" s="3" t="s">
        <v>217</v>
      </c>
      <c r="U19" s="8">
        <f>551.2*40</f>
        <v>22048</v>
      </c>
      <c r="V19" s="6">
        <f>551.2*20*0.3</f>
        <v>3307.2</v>
      </c>
      <c r="W19" s="12" t="s">
        <v>217</v>
      </c>
      <c r="X19" s="12" t="s">
        <v>217</v>
      </c>
      <c r="Y19" s="12" t="s">
        <v>217</v>
      </c>
      <c r="Z19" s="12" t="s">
        <v>217</v>
      </c>
      <c r="AA19" s="12" t="s">
        <v>217</v>
      </c>
      <c r="AB19" s="12" t="s">
        <v>217</v>
      </c>
      <c r="AC19" s="12" t="s">
        <v>217</v>
      </c>
      <c r="AD19" s="12" t="s">
        <v>218</v>
      </c>
      <c r="AE19" s="7">
        <v>44377</v>
      </c>
      <c r="AF19" s="7">
        <v>44377</v>
      </c>
    </row>
    <row r="20" spans="1:32" s="3" customFormat="1" x14ac:dyDescent="0.55000000000000004">
      <c r="A20" s="3">
        <v>2021</v>
      </c>
      <c r="B20" s="7">
        <v>44287</v>
      </c>
      <c r="C20" s="7">
        <v>44377</v>
      </c>
      <c r="D20" s="3" t="s">
        <v>83</v>
      </c>
      <c r="E20" s="2">
        <v>6</v>
      </c>
      <c r="F20" s="17" t="s">
        <v>231</v>
      </c>
      <c r="G20" s="17" t="s">
        <v>231</v>
      </c>
      <c r="H20" s="3" t="s">
        <v>215</v>
      </c>
      <c r="I20" s="2" t="s">
        <v>272</v>
      </c>
      <c r="J20" s="2" t="s">
        <v>273</v>
      </c>
      <c r="K20" s="2" t="s">
        <v>274</v>
      </c>
      <c r="L20" s="3" t="s">
        <v>93</v>
      </c>
      <c r="M20" s="6">
        <f>366.6667*30</f>
        <v>11000.001</v>
      </c>
      <c r="N20" s="3" t="s">
        <v>216</v>
      </c>
      <c r="O20" s="22">
        <f>4998.08*2</f>
        <v>9996.16</v>
      </c>
      <c r="P20" s="3" t="s">
        <v>216</v>
      </c>
      <c r="Q20" s="6">
        <v>1089</v>
      </c>
      <c r="R20" s="3" t="s">
        <v>217</v>
      </c>
      <c r="S20" s="3" t="s">
        <v>217</v>
      </c>
      <c r="T20" s="3" t="s">
        <v>217</v>
      </c>
      <c r="U20" s="8" t="s">
        <v>217</v>
      </c>
      <c r="V20" s="8" t="s">
        <v>217</v>
      </c>
      <c r="W20" s="12" t="s">
        <v>217</v>
      </c>
      <c r="X20" s="12" t="s">
        <v>217</v>
      </c>
      <c r="Y20" s="12" t="s">
        <v>217</v>
      </c>
      <c r="Z20" s="12" t="s">
        <v>217</v>
      </c>
      <c r="AA20" s="12" t="s">
        <v>217</v>
      </c>
      <c r="AB20" s="12" t="s">
        <v>217</v>
      </c>
      <c r="AC20" s="12" t="s">
        <v>217</v>
      </c>
      <c r="AD20" s="12" t="s">
        <v>218</v>
      </c>
      <c r="AE20" s="7">
        <v>44377</v>
      </c>
      <c r="AF20" s="7">
        <v>44377</v>
      </c>
    </row>
    <row r="21" spans="1:32" s="3" customFormat="1" x14ac:dyDescent="0.55000000000000004">
      <c r="A21" s="3">
        <v>2021</v>
      </c>
      <c r="B21" s="7">
        <v>44287</v>
      </c>
      <c r="C21" s="7">
        <v>44377</v>
      </c>
      <c r="D21" s="3" t="s">
        <v>83</v>
      </c>
      <c r="E21" s="2">
        <v>6</v>
      </c>
      <c r="F21" s="17" t="s">
        <v>232</v>
      </c>
      <c r="G21" s="17" t="s">
        <v>232</v>
      </c>
      <c r="H21" s="3" t="s">
        <v>215</v>
      </c>
      <c r="I21" s="2" t="s">
        <v>276</v>
      </c>
      <c r="J21" s="2" t="s">
        <v>275</v>
      </c>
      <c r="K21" s="2" t="s">
        <v>260</v>
      </c>
      <c r="L21" s="3" t="s">
        <v>94</v>
      </c>
      <c r="M21" s="6">
        <f>366.6667*30</f>
        <v>11000.001</v>
      </c>
      <c r="N21" s="3" t="s">
        <v>216</v>
      </c>
      <c r="O21" s="22">
        <f>4998.08*2</f>
        <v>9996.16</v>
      </c>
      <c r="P21" s="3" t="s">
        <v>216</v>
      </c>
      <c r="Q21" s="6">
        <v>1089</v>
      </c>
      <c r="R21" s="3" t="s">
        <v>217</v>
      </c>
      <c r="S21" s="3" t="s">
        <v>217</v>
      </c>
      <c r="T21" s="3" t="s">
        <v>217</v>
      </c>
      <c r="U21" s="8" t="s">
        <v>217</v>
      </c>
      <c r="V21" s="8" t="s">
        <v>217</v>
      </c>
      <c r="W21" s="12" t="s">
        <v>217</v>
      </c>
      <c r="X21" s="12" t="s">
        <v>217</v>
      </c>
      <c r="Y21" s="12" t="s">
        <v>217</v>
      </c>
      <c r="Z21" s="12" t="s">
        <v>217</v>
      </c>
      <c r="AA21" s="12" t="s">
        <v>217</v>
      </c>
      <c r="AB21" s="12" t="s">
        <v>217</v>
      </c>
      <c r="AC21" s="12" t="s">
        <v>217</v>
      </c>
      <c r="AD21" s="12" t="s">
        <v>218</v>
      </c>
      <c r="AE21" s="7">
        <v>44377</v>
      </c>
      <c r="AF21" s="7">
        <v>44377</v>
      </c>
    </row>
    <row r="22" spans="1:32" s="3" customFormat="1" x14ac:dyDescent="0.55000000000000004">
      <c r="A22" s="3">
        <v>2021</v>
      </c>
      <c r="B22" s="7">
        <v>44287</v>
      </c>
      <c r="C22" s="7">
        <v>44377</v>
      </c>
      <c r="D22" s="3" t="s">
        <v>83</v>
      </c>
      <c r="E22" s="2">
        <v>6</v>
      </c>
      <c r="F22" s="17" t="s">
        <v>233</v>
      </c>
      <c r="G22" s="17" t="s">
        <v>233</v>
      </c>
      <c r="H22" s="3" t="s">
        <v>215</v>
      </c>
      <c r="I22" s="2" t="s">
        <v>277</v>
      </c>
      <c r="J22" s="2" t="s">
        <v>278</v>
      </c>
      <c r="K22" s="2" t="s">
        <v>279</v>
      </c>
      <c r="L22" s="3" t="s">
        <v>93</v>
      </c>
      <c r="M22" s="6">
        <f>283.3334*30</f>
        <v>8500.0020000000004</v>
      </c>
      <c r="N22" s="3" t="s">
        <v>216</v>
      </c>
      <c r="O22" s="21">
        <f>3972.79*2</f>
        <v>7945.58</v>
      </c>
      <c r="P22" s="3" t="s">
        <v>216</v>
      </c>
      <c r="Q22" s="6">
        <v>1089</v>
      </c>
      <c r="R22" s="3" t="s">
        <v>217</v>
      </c>
      <c r="S22" s="3" t="s">
        <v>217</v>
      </c>
      <c r="T22" s="3" t="s">
        <v>217</v>
      </c>
      <c r="U22" s="8" t="s">
        <v>217</v>
      </c>
      <c r="V22" s="8" t="s">
        <v>217</v>
      </c>
      <c r="W22" s="12" t="s">
        <v>217</v>
      </c>
      <c r="X22" s="12" t="s">
        <v>217</v>
      </c>
      <c r="Y22" s="12" t="s">
        <v>217</v>
      </c>
      <c r="Z22" s="12" t="s">
        <v>217</v>
      </c>
      <c r="AA22" s="12" t="s">
        <v>217</v>
      </c>
      <c r="AB22" s="12" t="s">
        <v>217</v>
      </c>
      <c r="AC22" s="12" t="s">
        <v>217</v>
      </c>
      <c r="AD22" s="12" t="s">
        <v>218</v>
      </c>
      <c r="AE22" s="7">
        <v>44377</v>
      </c>
      <c r="AF22" s="7">
        <v>44377</v>
      </c>
    </row>
    <row r="23" spans="1:32" s="3" customFormat="1" x14ac:dyDescent="0.55000000000000004">
      <c r="A23" s="3">
        <v>2021</v>
      </c>
      <c r="B23" s="7">
        <v>44287</v>
      </c>
      <c r="C23" s="7">
        <v>44377</v>
      </c>
      <c r="D23" s="3" t="s">
        <v>83</v>
      </c>
      <c r="E23" s="2">
        <v>6</v>
      </c>
      <c r="F23" s="17" t="s">
        <v>234</v>
      </c>
      <c r="G23" s="17" t="s">
        <v>234</v>
      </c>
      <c r="H23" s="3" t="s">
        <v>215</v>
      </c>
      <c r="I23" s="2" t="s">
        <v>280</v>
      </c>
      <c r="J23" s="2" t="s">
        <v>281</v>
      </c>
      <c r="K23" s="2" t="s">
        <v>282</v>
      </c>
      <c r="L23" s="2" t="s">
        <v>93</v>
      </c>
      <c r="M23" s="19">
        <f>9250*2</f>
        <v>18500</v>
      </c>
      <c r="N23" s="3" t="s">
        <v>216</v>
      </c>
      <c r="O23" s="20">
        <f>7985.3*2</f>
        <v>15970.6</v>
      </c>
      <c r="P23" s="3" t="s">
        <v>216</v>
      </c>
      <c r="Q23" s="6">
        <v>1089</v>
      </c>
      <c r="R23" s="3" t="s">
        <v>217</v>
      </c>
      <c r="S23" s="3" t="s">
        <v>217</v>
      </c>
      <c r="T23" s="3" t="s">
        <v>217</v>
      </c>
      <c r="U23" s="8" t="s">
        <v>217</v>
      </c>
      <c r="V23" s="8" t="s">
        <v>217</v>
      </c>
      <c r="W23" s="12" t="s">
        <v>217</v>
      </c>
      <c r="X23" s="12" t="s">
        <v>217</v>
      </c>
      <c r="Y23" s="12" t="s">
        <v>217</v>
      </c>
      <c r="Z23" s="12" t="s">
        <v>217</v>
      </c>
      <c r="AA23" s="12" t="s">
        <v>217</v>
      </c>
      <c r="AB23" s="12" t="s">
        <v>217</v>
      </c>
      <c r="AC23" s="12" t="s">
        <v>217</v>
      </c>
      <c r="AD23" s="12" t="s">
        <v>218</v>
      </c>
      <c r="AE23" s="7">
        <v>44377</v>
      </c>
      <c r="AF23" s="7">
        <v>44377</v>
      </c>
    </row>
    <row r="24" spans="1:32" s="3" customFormat="1" x14ac:dyDescent="0.55000000000000004">
      <c r="A24" s="3">
        <v>2021</v>
      </c>
      <c r="B24" s="7">
        <v>44287</v>
      </c>
      <c r="C24" s="7">
        <v>44377</v>
      </c>
      <c r="D24" s="3" t="s">
        <v>83</v>
      </c>
      <c r="E24" s="2">
        <v>6</v>
      </c>
      <c r="F24" s="17" t="s">
        <v>235</v>
      </c>
      <c r="G24" s="17" t="s">
        <v>235</v>
      </c>
      <c r="H24" s="3" t="s">
        <v>215</v>
      </c>
      <c r="I24" s="2" t="s">
        <v>283</v>
      </c>
      <c r="J24" s="2" t="s">
        <v>284</v>
      </c>
      <c r="K24" s="2" t="s">
        <v>285</v>
      </c>
      <c r="L24" s="2" t="s">
        <v>94</v>
      </c>
      <c r="M24" s="6">
        <f>366.6667*30</f>
        <v>11000.001</v>
      </c>
      <c r="N24" s="3" t="s">
        <v>216</v>
      </c>
      <c r="O24" s="22">
        <f>4998.08*2</f>
        <v>9996.16</v>
      </c>
      <c r="P24" s="3" t="s">
        <v>216</v>
      </c>
      <c r="Q24" s="6">
        <v>1089</v>
      </c>
      <c r="R24" s="3" t="s">
        <v>217</v>
      </c>
      <c r="S24" s="3" t="s">
        <v>217</v>
      </c>
      <c r="T24" s="3" t="s">
        <v>217</v>
      </c>
      <c r="U24" s="8" t="s">
        <v>217</v>
      </c>
      <c r="V24" s="8" t="s">
        <v>217</v>
      </c>
      <c r="W24" s="12" t="s">
        <v>217</v>
      </c>
      <c r="X24" s="12" t="s">
        <v>217</v>
      </c>
      <c r="Y24" s="12" t="s">
        <v>217</v>
      </c>
      <c r="Z24" s="12" t="s">
        <v>217</v>
      </c>
      <c r="AA24" s="12" t="s">
        <v>217</v>
      </c>
      <c r="AB24" s="12" t="s">
        <v>217</v>
      </c>
      <c r="AC24" s="12" t="s">
        <v>217</v>
      </c>
      <c r="AD24" s="12" t="s">
        <v>218</v>
      </c>
      <c r="AE24" s="7">
        <v>44377</v>
      </c>
      <c r="AF24" s="7">
        <v>44377</v>
      </c>
    </row>
    <row r="25" spans="1:32" s="3" customFormat="1" x14ac:dyDescent="0.55000000000000004">
      <c r="A25" s="3">
        <v>2021</v>
      </c>
      <c r="B25" s="7">
        <v>44287</v>
      </c>
      <c r="C25" s="7">
        <v>44377</v>
      </c>
      <c r="D25" s="3" t="s">
        <v>83</v>
      </c>
      <c r="E25" s="2">
        <v>7</v>
      </c>
      <c r="F25" s="17" t="s">
        <v>236</v>
      </c>
      <c r="G25" s="17" t="s">
        <v>236</v>
      </c>
      <c r="H25" s="3" t="s">
        <v>215</v>
      </c>
      <c r="I25" s="2" t="s">
        <v>286</v>
      </c>
      <c r="J25" s="2" t="s">
        <v>287</v>
      </c>
      <c r="K25" s="2" t="s">
        <v>288</v>
      </c>
      <c r="L25" s="2" t="s">
        <v>93</v>
      </c>
      <c r="M25" s="6">
        <f>266.6667*30</f>
        <v>8000.0010000000002</v>
      </c>
      <c r="N25" s="3" t="s">
        <v>216</v>
      </c>
      <c r="O25" s="6">
        <f>3700.03*2</f>
        <v>7400.06</v>
      </c>
      <c r="P25" s="3" t="s">
        <v>216</v>
      </c>
      <c r="Q25" s="6">
        <v>1089</v>
      </c>
      <c r="R25" s="3" t="s">
        <v>217</v>
      </c>
      <c r="S25" s="3" t="s">
        <v>217</v>
      </c>
      <c r="T25" s="3" t="s">
        <v>217</v>
      </c>
      <c r="U25" s="8" t="s">
        <v>217</v>
      </c>
      <c r="V25" s="8" t="s">
        <v>217</v>
      </c>
      <c r="W25" s="12" t="s">
        <v>217</v>
      </c>
      <c r="X25" s="12" t="s">
        <v>217</v>
      </c>
      <c r="Y25" s="12" t="s">
        <v>217</v>
      </c>
      <c r="Z25" s="12" t="s">
        <v>217</v>
      </c>
      <c r="AA25" s="12" t="s">
        <v>217</v>
      </c>
      <c r="AB25" s="12" t="s">
        <v>217</v>
      </c>
      <c r="AC25" s="12" t="s">
        <v>217</v>
      </c>
      <c r="AD25" s="12" t="s">
        <v>218</v>
      </c>
      <c r="AE25" s="7">
        <v>44377</v>
      </c>
      <c r="AF25" s="7">
        <v>44377</v>
      </c>
    </row>
    <row r="26" spans="1:32" s="3" customFormat="1" x14ac:dyDescent="0.55000000000000004">
      <c r="A26" s="3">
        <v>2021</v>
      </c>
      <c r="B26" s="7">
        <v>44287</v>
      </c>
      <c r="C26" s="7">
        <v>44377</v>
      </c>
      <c r="D26" s="3" t="s">
        <v>83</v>
      </c>
      <c r="E26" s="2">
        <v>7</v>
      </c>
      <c r="F26" s="18" t="s">
        <v>237</v>
      </c>
      <c r="G26" s="18" t="s">
        <v>237</v>
      </c>
      <c r="H26" s="3" t="s">
        <v>215</v>
      </c>
      <c r="I26" s="2" t="s">
        <v>289</v>
      </c>
      <c r="J26" s="2" t="s">
        <v>290</v>
      </c>
      <c r="K26" s="2" t="s">
        <v>291</v>
      </c>
      <c r="L26" s="2" t="s">
        <v>93</v>
      </c>
      <c r="M26" s="6">
        <f>266.6667*30</f>
        <v>8000.0010000000002</v>
      </c>
      <c r="N26" s="3" t="s">
        <v>216</v>
      </c>
      <c r="O26" s="6">
        <f>3700.03*2</f>
        <v>7400.06</v>
      </c>
      <c r="P26" s="3" t="s">
        <v>216</v>
      </c>
      <c r="Q26" s="6">
        <v>1089</v>
      </c>
      <c r="R26" s="3" t="s">
        <v>217</v>
      </c>
      <c r="S26" s="3" t="s">
        <v>217</v>
      </c>
      <c r="T26" s="3" t="s">
        <v>217</v>
      </c>
      <c r="U26" s="8" t="s">
        <v>217</v>
      </c>
      <c r="V26" s="8" t="s">
        <v>217</v>
      </c>
      <c r="W26" s="12" t="s">
        <v>217</v>
      </c>
      <c r="X26" s="12" t="s">
        <v>217</v>
      </c>
      <c r="Y26" s="12" t="s">
        <v>217</v>
      </c>
      <c r="Z26" s="12" t="s">
        <v>217</v>
      </c>
      <c r="AA26" s="12" t="s">
        <v>217</v>
      </c>
      <c r="AB26" s="12" t="s">
        <v>217</v>
      </c>
      <c r="AC26" s="12" t="s">
        <v>217</v>
      </c>
      <c r="AD26" s="12" t="s">
        <v>218</v>
      </c>
      <c r="AE26" s="7">
        <v>44377</v>
      </c>
      <c r="AF26" s="7">
        <v>44377</v>
      </c>
    </row>
    <row r="27" spans="1:32" s="3" customFormat="1" x14ac:dyDescent="0.55000000000000004">
      <c r="A27" s="3">
        <v>2021</v>
      </c>
      <c r="B27" s="7">
        <v>44287</v>
      </c>
      <c r="C27" s="7">
        <v>44377</v>
      </c>
      <c r="D27" s="2" t="s">
        <v>83</v>
      </c>
      <c r="E27" s="2">
        <v>7</v>
      </c>
      <c r="F27" s="17" t="s">
        <v>238</v>
      </c>
      <c r="G27" s="17" t="s">
        <v>238</v>
      </c>
      <c r="H27" s="2" t="s">
        <v>215</v>
      </c>
      <c r="I27" s="2" t="s">
        <v>292</v>
      </c>
      <c r="J27" s="2" t="s">
        <v>293</v>
      </c>
      <c r="K27" s="2" t="s">
        <v>294</v>
      </c>
      <c r="L27" s="2" t="s">
        <v>94</v>
      </c>
      <c r="M27" s="6">
        <f>266.6667*30</f>
        <v>8000.0010000000002</v>
      </c>
      <c r="N27" s="2" t="s">
        <v>216</v>
      </c>
      <c r="O27" s="6">
        <f>3700.03*2</f>
        <v>7400.06</v>
      </c>
      <c r="P27" s="13" t="s">
        <v>216</v>
      </c>
      <c r="Q27" s="6">
        <v>1089</v>
      </c>
      <c r="R27" s="3" t="s">
        <v>217</v>
      </c>
      <c r="S27" s="2" t="s">
        <v>217</v>
      </c>
      <c r="T27" s="2" t="s">
        <v>217</v>
      </c>
      <c r="U27" s="8" t="s">
        <v>217</v>
      </c>
      <c r="V27" s="15" t="s">
        <v>217</v>
      </c>
      <c r="W27" s="12" t="s">
        <v>217</v>
      </c>
      <c r="X27" s="12" t="s">
        <v>217</v>
      </c>
      <c r="Y27" s="12" t="s">
        <v>217</v>
      </c>
      <c r="Z27" s="12" t="s">
        <v>217</v>
      </c>
      <c r="AA27" s="12" t="s">
        <v>217</v>
      </c>
      <c r="AB27" s="12" t="s">
        <v>217</v>
      </c>
      <c r="AC27" s="12" t="s">
        <v>217</v>
      </c>
      <c r="AD27" s="12" t="s">
        <v>218</v>
      </c>
      <c r="AE27" s="7">
        <v>44377</v>
      </c>
      <c r="AF27" s="7">
        <v>44377</v>
      </c>
    </row>
    <row r="28" spans="1:32" s="3" customFormat="1" x14ac:dyDescent="0.55000000000000004">
      <c r="A28" s="2">
        <v>2021</v>
      </c>
      <c r="B28" s="7">
        <v>44287</v>
      </c>
      <c r="C28" s="7">
        <v>44377</v>
      </c>
      <c r="D28" s="2" t="s">
        <v>83</v>
      </c>
      <c r="E28" s="2">
        <v>6</v>
      </c>
      <c r="F28" s="27" t="s">
        <v>295</v>
      </c>
      <c r="G28" s="27" t="s">
        <v>295</v>
      </c>
      <c r="H28" s="2" t="s">
        <v>215</v>
      </c>
      <c r="I28" s="2" t="s">
        <v>296</v>
      </c>
      <c r="J28" s="2" t="s">
        <v>297</v>
      </c>
      <c r="K28" s="2" t="s">
        <v>298</v>
      </c>
      <c r="L28" s="2" t="s">
        <v>94</v>
      </c>
      <c r="M28" s="6">
        <v>11000</v>
      </c>
      <c r="N28" s="2" t="s">
        <v>216</v>
      </c>
      <c r="O28" s="22">
        <f>4998.08*2</f>
        <v>9996.16</v>
      </c>
      <c r="P28" s="13" t="s">
        <v>216</v>
      </c>
      <c r="Q28" s="14">
        <v>1089</v>
      </c>
      <c r="R28" s="2" t="s">
        <v>217</v>
      </c>
      <c r="S28" s="2" t="s">
        <v>217</v>
      </c>
      <c r="T28" s="2" t="s">
        <v>217</v>
      </c>
      <c r="U28" s="12" t="s">
        <v>217</v>
      </c>
      <c r="V28" s="15" t="s">
        <v>217</v>
      </c>
      <c r="W28" s="12" t="s">
        <v>217</v>
      </c>
      <c r="X28" s="12" t="s">
        <v>217</v>
      </c>
      <c r="Y28" s="12" t="s">
        <v>217</v>
      </c>
      <c r="Z28" s="12" t="s">
        <v>217</v>
      </c>
      <c r="AA28" s="12" t="s">
        <v>217</v>
      </c>
      <c r="AB28" s="12" t="s">
        <v>217</v>
      </c>
      <c r="AC28" s="12" t="s">
        <v>217</v>
      </c>
      <c r="AD28" s="12" t="s">
        <v>218</v>
      </c>
      <c r="AE28" s="7">
        <v>44377</v>
      </c>
      <c r="AF28" s="7">
        <v>44377</v>
      </c>
    </row>
    <row r="29" spans="1:32" s="3" customFormat="1" x14ac:dyDescent="0.55000000000000004">
      <c r="M29" s="6"/>
      <c r="O29" s="6"/>
      <c r="U29" s="12"/>
      <c r="W29" s="12"/>
      <c r="X29" s="12"/>
      <c r="Y29" s="12"/>
      <c r="Z29" s="12"/>
      <c r="AA29" s="12"/>
      <c r="AB29" s="12"/>
      <c r="AC29" s="12"/>
      <c r="AD29" s="12"/>
    </row>
    <row r="30" spans="1:32" s="3" customFormat="1" x14ac:dyDescent="0.55000000000000004">
      <c r="M30" s="6"/>
      <c r="O30" s="6"/>
      <c r="U30" s="12"/>
      <c r="W30" s="12"/>
      <c r="X30" s="12"/>
      <c r="Y30" s="12"/>
      <c r="Z30" s="12"/>
      <c r="AA30" s="12"/>
      <c r="AB30" s="12"/>
      <c r="AC30" s="12"/>
      <c r="AD30" s="12"/>
    </row>
    <row r="31" spans="1:32" s="3" customFormat="1" x14ac:dyDescent="0.55000000000000004">
      <c r="M31" s="6"/>
      <c r="O31" s="6"/>
      <c r="U31" s="12"/>
      <c r="W31" s="12"/>
      <c r="X31" s="12"/>
      <c r="Y31" s="12"/>
      <c r="Z31" s="12"/>
      <c r="AA31" s="12"/>
      <c r="AB31" s="12"/>
      <c r="AC31" s="12"/>
      <c r="AD31" s="12"/>
    </row>
    <row r="32" spans="1:32" s="3" customFormat="1" x14ac:dyDescent="0.55000000000000004">
      <c r="M32" s="6"/>
      <c r="O32" s="6"/>
      <c r="U32" s="12"/>
      <c r="W32" s="12"/>
      <c r="X32" s="12"/>
      <c r="Y32" s="12"/>
      <c r="Z32" s="12"/>
      <c r="AA32" s="12"/>
      <c r="AB32" s="12"/>
      <c r="AC32" s="12"/>
      <c r="AD32" s="12"/>
    </row>
    <row r="33" spans="13:30" s="3" customFormat="1" x14ac:dyDescent="0.55000000000000004">
      <c r="M33" s="6"/>
      <c r="O33" s="6"/>
      <c r="U33" s="12"/>
      <c r="W33" s="12"/>
      <c r="X33" s="12"/>
      <c r="Y33" s="12"/>
      <c r="Z33" s="12"/>
      <c r="AA33" s="12"/>
      <c r="AB33" s="12"/>
      <c r="AC33" s="12"/>
      <c r="AD33" s="12"/>
    </row>
    <row r="34" spans="13:30" s="3" customFormat="1" x14ac:dyDescent="0.55000000000000004">
      <c r="M34" s="6"/>
      <c r="O34" s="6"/>
      <c r="U34" s="12"/>
      <c r="W34" s="12"/>
      <c r="X34" s="12"/>
      <c r="Y34" s="12"/>
      <c r="Z34" s="12"/>
      <c r="AA34" s="12"/>
      <c r="AB34" s="12"/>
      <c r="AC34" s="12"/>
      <c r="AD34" s="12"/>
    </row>
    <row r="35" spans="13:30" s="3" customFormat="1" x14ac:dyDescent="0.55000000000000004">
      <c r="M35" s="6"/>
      <c r="O35" s="6"/>
      <c r="U35" s="12"/>
      <c r="W35" s="12"/>
      <c r="X35" s="12"/>
      <c r="Y35" s="12"/>
      <c r="Z35" s="12"/>
      <c r="AA35" s="12"/>
      <c r="AB35" s="12"/>
      <c r="AC35" s="12"/>
      <c r="AD35" s="12"/>
    </row>
    <row r="36" spans="13:30" s="3" customFormat="1" x14ac:dyDescent="0.55000000000000004">
      <c r="M36" s="6"/>
      <c r="O36" s="6"/>
      <c r="U36" s="12"/>
      <c r="W36" s="12"/>
      <c r="X36" s="12"/>
      <c r="Y36" s="12"/>
      <c r="Z36" s="12"/>
      <c r="AA36" s="12"/>
      <c r="AB36" s="12"/>
      <c r="AC36" s="12"/>
      <c r="AD36" s="12"/>
    </row>
    <row r="37" spans="13:30" s="3" customFormat="1" x14ac:dyDescent="0.55000000000000004">
      <c r="M37" s="6"/>
      <c r="O37" s="6"/>
      <c r="U37" s="12"/>
      <c r="W37" s="12"/>
      <c r="X37" s="12"/>
      <c r="Y37" s="12"/>
      <c r="Z37" s="12"/>
      <c r="AA37" s="12"/>
      <c r="AB37" s="12"/>
      <c r="AC37" s="12"/>
      <c r="AD37" s="12"/>
    </row>
    <row r="38" spans="13:30" s="3" customFormat="1" x14ac:dyDescent="0.55000000000000004">
      <c r="M38" s="6"/>
      <c r="O38" s="6"/>
      <c r="U38" s="12"/>
      <c r="W38" s="12"/>
      <c r="X38" s="12"/>
      <c r="Y38" s="12"/>
      <c r="Z38" s="12"/>
      <c r="AA38" s="12"/>
      <c r="AB38" s="12"/>
      <c r="AC38" s="12"/>
      <c r="AD38" s="12"/>
    </row>
    <row r="39" spans="13:30" s="3" customFormat="1" x14ac:dyDescent="0.55000000000000004">
      <c r="M39" s="6"/>
      <c r="O39" s="6"/>
      <c r="U39" s="12"/>
      <c r="W39" s="12"/>
      <c r="X39" s="12"/>
      <c r="Y39" s="12"/>
      <c r="Z39" s="12"/>
      <c r="AA39" s="12"/>
      <c r="AB39" s="12"/>
      <c r="AC39" s="12"/>
      <c r="AD39" s="12"/>
    </row>
    <row r="40" spans="13:30" s="3" customFormat="1" x14ac:dyDescent="0.55000000000000004">
      <c r="M40" s="6"/>
      <c r="O40" s="6"/>
      <c r="U40" s="12"/>
      <c r="W40" s="12"/>
      <c r="X40" s="12"/>
      <c r="Y40" s="12"/>
      <c r="Z40" s="12"/>
      <c r="AA40" s="12"/>
      <c r="AB40" s="12"/>
      <c r="AC40" s="12"/>
      <c r="AD40" s="12"/>
    </row>
    <row r="41" spans="13:30" s="3" customFormat="1" x14ac:dyDescent="0.55000000000000004">
      <c r="M41" s="6"/>
      <c r="O41" s="6"/>
      <c r="U41" s="12"/>
      <c r="W41" s="12"/>
      <c r="X41" s="12"/>
      <c r="Y41" s="12"/>
      <c r="Z41" s="12"/>
      <c r="AA41" s="12"/>
      <c r="AB41" s="12"/>
      <c r="AC41" s="12"/>
      <c r="AD41" s="12"/>
    </row>
    <row r="42" spans="13:30" s="3" customFormat="1" x14ac:dyDescent="0.55000000000000004">
      <c r="M42" s="6"/>
      <c r="O42" s="6"/>
      <c r="U42" s="12"/>
      <c r="W42" s="12"/>
      <c r="X42" s="12"/>
      <c r="Y42" s="12"/>
      <c r="Z42" s="12"/>
      <c r="AA42" s="12"/>
      <c r="AB42" s="12"/>
      <c r="AC42" s="12"/>
      <c r="AD42" s="12"/>
    </row>
    <row r="43" spans="13:30" s="3" customFormat="1" x14ac:dyDescent="0.55000000000000004">
      <c r="M43" s="6"/>
      <c r="O43" s="6"/>
      <c r="U43" s="12"/>
      <c r="W43" s="12"/>
      <c r="X43" s="12"/>
      <c r="Y43" s="12"/>
      <c r="Z43" s="12"/>
      <c r="AA43" s="12"/>
      <c r="AB43" s="12"/>
      <c r="AC43" s="12"/>
      <c r="AD43" s="12"/>
    </row>
    <row r="44" spans="13:30" s="3" customFormat="1" x14ac:dyDescent="0.55000000000000004">
      <c r="M44" s="6"/>
      <c r="O44" s="6"/>
      <c r="U44" s="12"/>
      <c r="W44" s="12"/>
      <c r="X44" s="12"/>
      <c r="Y44" s="12"/>
      <c r="Z44" s="12"/>
      <c r="AA44" s="12"/>
      <c r="AB44" s="12"/>
      <c r="AC44" s="12"/>
      <c r="AD44" s="12"/>
    </row>
    <row r="45" spans="13:30" s="3" customFormat="1" x14ac:dyDescent="0.55000000000000004">
      <c r="M45" s="6"/>
      <c r="O45" s="6"/>
      <c r="U45" s="12"/>
      <c r="W45" s="12"/>
      <c r="X45" s="12"/>
      <c r="Y45" s="12"/>
      <c r="Z45" s="12"/>
      <c r="AA45" s="12"/>
      <c r="AB45" s="12"/>
      <c r="AC45" s="12"/>
      <c r="AD45" s="12"/>
    </row>
    <row r="46" spans="13:30" s="3" customFormat="1" x14ac:dyDescent="0.55000000000000004">
      <c r="M46" s="6"/>
      <c r="O46" s="6"/>
      <c r="U46" s="12"/>
      <c r="W46" s="12"/>
      <c r="X46" s="12"/>
      <c r="Y46" s="12"/>
      <c r="Z46" s="12"/>
      <c r="AA46" s="12"/>
      <c r="AB46" s="12"/>
      <c r="AC46" s="12"/>
      <c r="AD46" s="12"/>
    </row>
    <row r="47" spans="13:30" s="3" customFormat="1" x14ac:dyDescent="0.55000000000000004">
      <c r="M47" s="6"/>
      <c r="O47" s="6"/>
      <c r="U47" s="12"/>
      <c r="W47" s="12"/>
      <c r="X47" s="12"/>
      <c r="Y47" s="12"/>
      <c r="Z47" s="12"/>
      <c r="AA47" s="12"/>
      <c r="AB47" s="12"/>
      <c r="AC47" s="12"/>
      <c r="AD47" s="12"/>
    </row>
    <row r="48" spans="13:30" s="3" customFormat="1" x14ac:dyDescent="0.55000000000000004">
      <c r="M48" s="6"/>
      <c r="O48" s="6"/>
      <c r="U48" s="12"/>
      <c r="W48" s="12"/>
      <c r="X48" s="12"/>
      <c r="Y48" s="12"/>
      <c r="Z48" s="12"/>
      <c r="AA48" s="12"/>
      <c r="AB48" s="12"/>
      <c r="AC48" s="12"/>
      <c r="AD48" s="12"/>
    </row>
    <row r="49" spans="13:30" s="3" customFormat="1" x14ac:dyDescent="0.55000000000000004">
      <c r="M49" s="6"/>
      <c r="O49" s="6"/>
      <c r="U49" s="12"/>
      <c r="W49" s="12"/>
      <c r="X49" s="12"/>
      <c r="Y49" s="12"/>
      <c r="Z49" s="12"/>
      <c r="AA49" s="12"/>
      <c r="AB49" s="12"/>
      <c r="AC49" s="12"/>
      <c r="AD49" s="12"/>
    </row>
    <row r="50" spans="13:30" s="3" customFormat="1" x14ac:dyDescent="0.55000000000000004">
      <c r="M50" s="6"/>
      <c r="O50" s="6"/>
      <c r="U50" s="12"/>
      <c r="W50" s="12"/>
      <c r="X50" s="12"/>
      <c r="Y50" s="12"/>
      <c r="Z50" s="12"/>
      <c r="AA50" s="12"/>
      <c r="AB50" s="12"/>
      <c r="AC50" s="12"/>
      <c r="AD50" s="12"/>
    </row>
    <row r="51" spans="13:30" s="3" customFormat="1" x14ac:dyDescent="0.55000000000000004">
      <c r="M51" s="6"/>
      <c r="O51" s="6"/>
      <c r="U51" s="12"/>
      <c r="W51" s="12"/>
      <c r="X51" s="12"/>
      <c r="Y51" s="12"/>
      <c r="Z51" s="12"/>
      <c r="AA51" s="12"/>
      <c r="AB51" s="12"/>
      <c r="AC51" s="12"/>
      <c r="AD51" s="12"/>
    </row>
    <row r="52" spans="13:30" s="3" customFormat="1" x14ac:dyDescent="0.55000000000000004">
      <c r="M52" s="6"/>
      <c r="O52" s="6"/>
      <c r="U52" s="12"/>
      <c r="W52" s="12"/>
      <c r="X52" s="12"/>
      <c r="Y52" s="12"/>
      <c r="Z52" s="12"/>
      <c r="AA52" s="12"/>
      <c r="AB52" s="12"/>
      <c r="AC52" s="12"/>
      <c r="AD52" s="12"/>
    </row>
    <row r="53" spans="13:30" s="3" customFormat="1" x14ac:dyDescent="0.55000000000000004">
      <c r="M53" s="6"/>
      <c r="O53" s="6"/>
      <c r="U53" s="12"/>
      <c r="W53" s="12"/>
      <c r="X53" s="12"/>
      <c r="Y53" s="12"/>
      <c r="Z53" s="12"/>
      <c r="AA53" s="12"/>
      <c r="AB53" s="12"/>
      <c r="AC53" s="12"/>
      <c r="AD53" s="12"/>
    </row>
    <row r="54" spans="13:30" s="3" customFormat="1" x14ac:dyDescent="0.55000000000000004">
      <c r="M54" s="6"/>
      <c r="O54" s="6"/>
      <c r="U54" s="12"/>
      <c r="W54" s="12"/>
      <c r="X54" s="12"/>
      <c r="Y54" s="12"/>
      <c r="Z54" s="12"/>
      <c r="AA54" s="12"/>
      <c r="AB54" s="12"/>
      <c r="AC54" s="12"/>
      <c r="AD54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4.83984375" bestFit="1" customWidth="1"/>
    <col min="3" max="3" width="33" bestFit="1" customWidth="1"/>
    <col min="4" max="4" width="32" bestFit="1" customWidth="1"/>
    <col min="5" max="5" width="37.26171875" bestFit="1" customWidth="1"/>
    <col min="6" max="6" width="33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55000000000000004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29.68359375" bestFit="1" customWidth="1"/>
    <col min="3" max="3" width="27.83984375" bestFit="1" customWidth="1"/>
    <col min="4" max="4" width="26.83984375" bestFit="1" customWidth="1"/>
    <col min="5" max="5" width="31.578125" bestFit="1" customWidth="1"/>
    <col min="6" max="6" width="27.83984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55000000000000004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29.578125" bestFit="1" customWidth="1"/>
    <col min="3" max="3" width="27.68359375" bestFit="1" customWidth="1"/>
    <col min="4" max="4" width="26.68359375" bestFit="1" customWidth="1"/>
    <col min="5" max="5" width="32" bestFit="1" customWidth="1"/>
    <col min="6" max="6" width="27.68359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55000000000000004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3.41796875" bestFit="1" customWidth="1"/>
    <col min="3" max="3" width="31.41796875" bestFit="1" customWidth="1"/>
    <col min="4" max="4" width="30.578125" bestFit="1" customWidth="1"/>
    <col min="5" max="5" width="35.83984375" bestFit="1" customWidth="1"/>
    <col min="6" max="6" width="31.57812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55000000000000004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43.41796875" bestFit="1" customWidth="1"/>
    <col min="3" max="3" width="41.578125" bestFit="1" customWidth="1"/>
    <col min="4" max="4" width="40.578125" bestFit="1" customWidth="1"/>
    <col min="5" max="5" width="46" bestFit="1" customWidth="1"/>
    <col min="6" max="6" width="41.68359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55000000000000004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49.26171875" bestFit="1" customWidth="1"/>
    <col min="3" max="3" width="47.41796875" bestFit="1" customWidth="1"/>
    <col min="4" max="4" width="46.41796875" bestFit="1" customWidth="1"/>
    <col min="5" max="5" width="51.83984375" bestFit="1" customWidth="1"/>
    <col min="6" max="6" width="47.57812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55000000000000004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45.578125" bestFit="1" customWidth="1"/>
    <col min="3" max="3" width="46.41796875" bestFit="1" customWidth="1"/>
  </cols>
  <sheetData>
    <row r="1" spans="1:3" hidden="1" x14ac:dyDescent="0.55000000000000004">
      <c r="B1" t="s">
        <v>7</v>
      </c>
      <c r="C1" t="s">
        <v>7</v>
      </c>
    </row>
    <row r="2" spans="1:3" hidden="1" x14ac:dyDescent="0.55000000000000004">
      <c r="B2" t="s">
        <v>210</v>
      </c>
      <c r="C2" t="s">
        <v>211</v>
      </c>
    </row>
    <row r="3" spans="1:3" x14ac:dyDescent="0.55000000000000004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82</v>
      </c>
    </row>
    <row r="2" spans="1:1" x14ac:dyDescent="0.55000000000000004">
      <c r="A2" t="s">
        <v>83</v>
      </c>
    </row>
    <row r="3" spans="1:1" x14ac:dyDescent="0.55000000000000004">
      <c r="A3" t="s">
        <v>84</v>
      </c>
    </row>
    <row r="4" spans="1:1" x14ac:dyDescent="0.55000000000000004">
      <c r="A4" t="s">
        <v>85</v>
      </c>
    </row>
    <row r="5" spans="1:1" x14ac:dyDescent="0.55000000000000004">
      <c r="A5" t="s">
        <v>86</v>
      </c>
    </row>
    <row r="6" spans="1:1" x14ac:dyDescent="0.55000000000000004">
      <c r="A6" t="s">
        <v>87</v>
      </c>
    </row>
    <row r="7" spans="1:1" x14ac:dyDescent="0.55000000000000004">
      <c r="A7" t="s">
        <v>88</v>
      </c>
    </row>
    <row r="8" spans="1:1" x14ac:dyDescent="0.55000000000000004">
      <c r="A8" t="s">
        <v>89</v>
      </c>
    </row>
    <row r="9" spans="1:1" x14ac:dyDescent="0.55000000000000004">
      <c r="A9" t="s">
        <v>90</v>
      </c>
    </row>
    <row r="10" spans="1:1" x14ac:dyDescent="0.55000000000000004">
      <c r="A10" t="s">
        <v>91</v>
      </c>
    </row>
    <row r="11" spans="1:1" x14ac:dyDescent="0.55000000000000004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5625" defaultRowHeight="14.4" x14ac:dyDescent="0.55000000000000004"/>
  <sheetData>
    <row r="1" spans="1:1" x14ac:dyDescent="0.55000000000000004">
      <c r="A1" t="s">
        <v>93</v>
      </c>
    </row>
    <row r="2" spans="1:1" x14ac:dyDescent="0.55000000000000004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5625" defaultRowHeight="14.4" x14ac:dyDescent="0.55000000000000004"/>
  <cols>
    <col min="1" max="1" width="3.41796875" bestFit="1" customWidth="1"/>
    <col min="2" max="2" width="59.83984375" bestFit="1" customWidth="1"/>
    <col min="3" max="3" width="57.83984375" bestFit="1" customWidth="1"/>
    <col min="4" max="4" width="57" bestFit="1" customWidth="1"/>
    <col min="5" max="5" width="62.26171875" bestFit="1" customWidth="1"/>
    <col min="6" max="6" width="58" bestFit="1" customWidth="1"/>
  </cols>
  <sheetData>
    <row r="1" spans="1:6" hidden="1" x14ac:dyDescent="0.55000000000000004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55000000000000004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58.41796875" bestFit="1" customWidth="1"/>
    <col min="3" max="3" width="59.15625" bestFit="1" customWidth="1"/>
  </cols>
  <sheetData>
    <row r="1" spans="1:3" hidden="1" x14ac:dyDescent="0.55000000000000004">
      <c r="B1" t="s">
        <v>10</v>
      </c>
      <c r="C1" t="s">
        <v>7</v>
      </c>
    </row>
    <row r="2" spans="1:3" hidden="1" x14ac:dyDescent="0.55000000000000004">
      <c r="B2" t="s">
        <v>106</v>
      </c>
      <c r="C2" t="s">
        <v>107</v>
      </c>
    </row>
    <row r="3" spans="1:3" x14ac:dyDescent="0.55000000000000004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9.15625" defaultRowHeight="14.4" x14ac:dyDescent="0.55000000000000004"/>
  <cols>
    <col min="1" max="1" width="3.41796875" bestFit="1" customWidth="1"/>
    <col min="2" max="2" width="32.83984375" bestFit="1" customWidth="1"/>
    <col min="3" max="3" width="30.26171875" bestFit="1" customWidth="1"/>
    <col min="4" max="4" width="29.26171875" bestFit="1" customWidth="1"/>
    <col min="5" max="5" width="34" bestFit="1" customWidth="1"/>
    <col min="6" max="6" width="30.41796875" bestFit="1" customWidth="1"/>
  </cols>
  <sheetData>
    <row r="1" spans="1:6" hidden="1" x14ac:dyDescent="0.55000000000000004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55000000000000004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51" bestFit="1" customWidth="1"/>
    <col min="3" max="3" width="49.15625" bestFit="1" customWidth="1"/>
    <col min="4" max="4" width="48.15625" bestFit="1" customWidth="1"/>
    <col min="5" max="5" width="53.578125" bestFit="1" customWidth="1"/>
    <col min="6" max="6" width="49.261718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55000000000000004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8.578125" bestFit="1" customWidth="1"/>
    <col min="3" max="3" width="36.68359375" bestFit="1" customWidth="1"/>
    <col min="4" max="4" width="35.68359375" bestFit="1" customWidth="1"/>
    <col min="5" max="5" width="41.15625" bestFit="1" customWidth="1"/>
    <col min="6" max="6" width="36.8398437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55000000000000004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5625" defaultRowHeight="14.4" x14ac:dyDescent="0.55000000000000004"/>
  <cols>
    <col min="1" max="1" width="3.41796875" bestFit="1" customWidth="1"/>
    <col min="2" max="2" width="30.41796875" bestFit="1" customWidth="1"/>
    <col min="3" max="3" width="28.578125" bestFit="1" customWidth="1"/>
    <col min="4" max="4" width="27.578125" bestFit="1" customWidth="1"/>
    <col min="5" max="5" width="32.83984375" bestFit="1" customWidth="1"/>
    <col min="6" max="6" width="28.578125" bestFit="1" customWidth="1"/>
  </cols>
  <sheetData>
    <row r="1" spans="1:6" hidden="1" x14ac:dyDescent="0.55000000000000004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55000000000000004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55000000000000004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</cp:lastModifiedBy>
  <dcterms:created xsi:type="dcterms:W3CDTF">2018-04-26T15:46:20Z</dcterms:created>
  <dcterms:modified xsi:type="dcterms:W3CDTF">2021-10-25T20:17:00Z</dcterms:modified>
</cp:coreProperties>
</file>